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структура ЦВ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<sst xmlns="http://schemas.openxmlformats.org/spreadsheetml/2006/main" count="94" uniqueCount="81">
  <si>
    <t>Структура тарифів на централізоване водопостачання та водовідведення</t>
  </si>
  <si>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</si>
  <si>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</si>
  <si>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</si>
  <si>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</si>
  <si>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</si>
  <si>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</si>
  <si>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</si>
  <si>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</si>
  <si>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</si>
  <si>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</si>
  <si>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</si>
  <si>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</si>
  <si>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</si>
  <si>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</si>
  <si>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</si>
  <si>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</si>
  <si>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</si>
  <si>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</si>
  <si>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</si>
  <si>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</si>
  <si>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</si>
  <si>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</si>
  <si>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</si>
  <si>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</si>
  <si>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</si>
  <si>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</si>
  <si>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</si>
  <si>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</si>
  <si>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</si>
  <si>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</si>
  <si>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</si>
  <si>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</si>
  <si>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</si>
  <si>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</si>
  <si>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</si>
  <si>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</si>
  <si>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</si>
  <si>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</si>
  <si>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</si>
  <si>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</si>
  <si>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</si>
  <si>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</si>
  <si>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</si>
  <si>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</si>
  <si>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</si>
  <si>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</si>
  <si>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</si>
  <si>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</si>
  <si>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</si>
  <si>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</si>
  <si>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</si>
  <si>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</si>
  <si>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</si>
  <si>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</si>
  <si>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</si>
  <si>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</si>
  <si>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</si>
  <si>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</si>
  <si>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</si>
  <si>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</si>
  <si>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</si>
  <si>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</si>
  <si>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</si>
  <si>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</si>
  <si>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</si>
  <si>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</si>
  <si>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</si>
  <si>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</si>
  <si>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</si>
  <si>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</si>
  <si>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</si>
  <si>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</si>
  <si>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</si>
  <si>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r>
      <t>грн/м</t>
    </r>
    <r>
      <rPr>
        <vertAlign val="superscript"/>
        <sz val="14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</si>
  <si>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4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</si>
  <si>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4"/>
        <rFont val="Times New Roman"/>
        <family val="1"/>
      </rPr>
      <t>3</t>
    </r>
  </si>
  <si>
    <t>Директор  КП "Водоканал"</t>
  </si>
  <si>
    <t>О.Д.Лактіонов</t>
  </si>
  <si>
    <t>11</t>
  </si>
  <si>
    <t>Тариф на  централізоване водопостачання та водовідведення,  грн/м3 (з ПДВ)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</si>
</sst>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right" wrapText="1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center"/>
      <protection/>
    </xf>
    <xf numFmtId="1" fontId="23" fillId="0" borderId="10" xfId="54" applyNumberFormat="1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left" vertical="center"/>
      <protection/>
    </xf>
    <xf numFmtId="173" fontId="22" fillId="0" borderId="0" xfId="54" applyNumberFormat="1" applyFont="1">
      <alignment/>
      <protection/>
    </xf>
    <xf numFmtId="49" fontId="23" fillId="0" borderId="10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0" xfId="54" applyFont="1" applyAlignment="1">
      <alignment vertical="center"/>
      <protection/>
    </xf>
    <xf numFmtId="174" fontId="22" fillId="0" borderId="0" xfId="54" applyNumberFormat="1" applyFont="1">
      <alignment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4" fontId="19" fillId="0" borderId="0" xfId="54" applyNumberFormat="1" applyFont="1">
      <alignment/>
      <protection/>
    </xf>
    <xf numFmtId="49" fontId="23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173" fontId="23" fillId="24" borderId="10" xfId="48" applyNumberFormat="1" applyFont="1" applyFill="1" applyBorder="1" applyAlignment="1">
      <alignment horizontal="center" vertical="center"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/>
      <protection/>
    </xf>
    <xf numFmtId="172" fontId="23" fillId="24" borderId="10" xfId="48" applyNumberFormat="1" applyFont="1" applyFill="1" applyBorder="1" applyAlignment="1">
      <alignment horizontal="center" vertical="center"/>
      <protection/>
    </xf>
    <xf numFmtId="4" fontId="23" fillId="24" borderId="0" xfId="54" applyNumberFormat="1" applyFont="1" applyFill="1" applyBorder="1" applyAlignment="1">
      <alignment horizontal="center" vertical="center"/>
      <protection/>
    </xf>
    <xf numFmtId="4" fontId="23" fillId="24" borderId="0" xfId="54" applyNumberFormat="1" applyFont="1" applyFill="1" applyBorder="1" applyAlignment="1">
      <alignment horizontal="center"/>
      <protection/>
    </xf>
    <xf numFmtId="172" fontId="22" fillId="25" borderId="10" xfId="48" applyNumberFormat="1" applyFont="1" applyFill="1" applyBorder="1" applyAlignment="1">
      <alignment horizontal="center" vertical="center"/>
      <protection/>
    </xf>
    <xf numFmtId="173" fontId="22" fillId="25" borderId="10" xfId="48" applyNumberFormat="1" applyFont="1" applyFill="1" applyBorder="1" applyAlignment="1">
      <alignment horizontal="center" vertical="center"/>
      <protection/>
    </xf>
    <xf numFmtId="172" fontId="22" fillId="25" borderId="10" xfId="54" applyNumberFormat="1" applyFont="1" applyFill="1" applyBorder="1" applyAlignment="1">
      <alignment horizontal="center" vertical="center"/>
      <protection/>
    </xf>
    <xf numFmtId="172" fontId="23" fillId="25" borderId="10" xfId="48" applyNumberFormat="1" applyFont="1" applyFill="1" applyBorder="1" applyAlignment="1">
      <alignment horizontal="center" vertical="center"/>
      <protection/>
    </xf>
    <xf numFmtId="173" fontId="23" fillId="25" borderId="10" xfId="48" applyNumberFormat="1" applyFont="1" applyFill="1" applyBorder="1" applyAlignment="1">
      <alignment horizontal="center" vertical="center"/>
      <protection/>
    </xf>
    <xf numFmtId="172" fontId="23" fillId="25" borderId="10" xfId="54" applyNumberFormat="1" applyFont="1" applyFill="1" applyBorder="1" applyAlignment="1">
      <alignment horizontal="center" vertical="center"/>
      <protection/>
    </xf>
    <xf numFmtId="173" fontId="23" fillId="25" borderId="10" xfId="54" applyNumberFormat="1" applyFont="1" applyFill="1" applyBorder="1" applyAlignment="1">
      <alignment horizontal="center" vertical="center"/>
      <protection/>
    </xf>
    <xf numFmtId="173" fontId="22" fillId="25" borderId="10" xfId="54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vertical="center" wrapText="1"/>
      <protection/>
    </xf>
    <xf numFmtId="4" fontId="23" fillId="25" borderId="11" xfId="54" applyNumberFormat="1" applyFont="1" applyFill="1" applyBorder="1" applyAlignment="1">
      <alignment horizontal="center" vertical="center"/>
      <protection/>
    </xf>
    <xf numFmtId="4" fontId="23" fillId="25" borderId="12" xfId="54" applyNumberFormat="1" applyFont="1" applyFill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/>
      <protection/>
    </xf>
    <xf numFmtId="0" fontId="20" fillId="0" borderId="0" xfId="54" applyFont="1" applyAlignment="1">
      <alignment horizontal="left" vertical="top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vertical="top" wrapText="1"/>
      <protection/>
    </xf>
    <xf numFmtId="0" fontId="22" fillId="0" borderId="0" xfId="54" applyFont="1" applyAlignment="1">
      <alignment horizontal="right" vertical="center"/>
      <protection/>
    </xf>
    <xf numFmtId="172" fontId="23" fillId="25" borderId="11" xfId="54" applyNumberFormat="1" applyFont="1" applyFill="1" applyBorder="1" applyAlignment="1">
      <alignment horizontal="center" vertical="center"/>
      <protection/>
    </xf>
    <xf numFmtId="172" fontId="23" fillId="25" borderId="12" xfId="54" applyNumberFormat="1" applyFont="1" applyFill="1" applyBorder="1" applyAlignment="1">
      <alignment horizontal="center" vertical="center"/>
      <protection/>
    </xf>
    <xf numFmtId="4" fontId="23" fillId="24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57" zoomScaleNormal="75" zoomScaleSheetLayoutView="57" zoomScalePageLayoutView="0" workbookViewId="0" topLeftCell="A1">
      <selection activeCell="E51" sqref="E51:F51"/>
    </sheetView>
  </sheetViews>
  <sheetFormatPr defaultColWidth="9.140625" defaultRowHeight="15"/>
  <cols>
    <col min="1" max="1" width="10.7109375" style="1" customWidth="1"/>
    <col min="2" max="2" width="85.28125" style="1" customWidth="1"/>
    <col min="3" max="4" width="21.8515625" style="1" customWidth="1"/>
    <col min="5" max="5" width="21.8515625" style="1" customWidth="1" collapsed="1"/>
    <col min="6" max="6" width="21.8515625" style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5:6" ht="118.5" customHeight="1">
      <c r="E2" s="42"/>
      <c r="F2" s="42"/>
    </row>
    <row r="3" spans="1:6" s="3" customFormat="1" ht="39" customHeight="1">
      <c r="A3" s="43" t="s">
        <v>0</v>
      </c>
      <c r="B3" s="43"/>
      <c r="C3" s="43"/>
      <c r="D3" s="43"/>
      <c r="E3" s="43"/>
      <c r="F3" s="43"/>
    </row>
    <row r="4" spans="1:6" ht="51.75" customHeight="1">
      <c r="A4" s="43" t="s">
        <v>1</v>
      </c>
      <c r="B4" s="43"/>
      <c r="C4" s="43"/>
      <c r="D4" s="43"/>
      <c r="E4" s="43"/>
      <c r="F4" s="43"/>
    </row>
    <row r="5" spans="1:6" ht="36" customHeight="1">
      <c r="A5" s="4"/>
      <c r="B5" s="4"/>
      <c r="C5" s="4"/>
      <c r="E5" s="5"/>
      <c r="F5" s="6" t="s">
        <v>2</v>
      </c>
    </row>
    <row r="6" spans="1:6" s="7" customFormat="1" ht="40.5" customHeight="1">
      <c r="A6" s="44" t="s">
        <v>3</v>
      </c>
      <c r="B6" s="45" t="s">
        <v>4</v>
      </c>
      <c r="C6" s="45" t="s">
        <v>5</v>
      </c>
      <c r="D6" s="45"/>
      <c r="E6" s="45" t="s">
        <v>6</v>
      </c>
      <c r="F6" s="45"/>
    </row>
    <row r="7" spans="1:9" s="7" customFormat="1" ht="29.25" customHeight="1">
      <c r="A7" s="44"/>
      <c r="B7" s="45"/>
      <c r="C7" s="8" t="s">
        <v>7</v>
      </c>
      <c r="D7" s="8" t="s">
        <v>74</v>
      </c>
      <c r="E7" s="8" t="s">
        <v>7</v>
      </c>
      <c r="F7" s="8" t="s">
        <v>74</v>
      </c>
      <c r="H7" s="47"/>
      <c r="I7" s="47"/>
    </row>
    <row r="8" spans="1:6" s="9" customFormat="1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9" s="5" customFormat="1" ht="24.75" customHeight="1">
      <c r="A9" s="10">
        <v>1</v>
      </c>
      <c r="B9" s="11" t="s">
        <v>8</v>
      </c>
      <c r="C9" s="27">
        <f>C10+C15+C16+C20</f>
        <v>8720.604000000001</v>
      </c>
      <c r="D9" s="24">
        <f>D10+D15+D16+D20</f>
        <v>9.4858</v>
      </c>
      <c r="E9" s="27">
        <f>E10+E15+E16+E20</f>
        <v>9554.883</v>
      </c>
      <c r="F9" s="24">
        <f>F10+F15+F16+F20</f>
        <v>10.802299999999999</v>
      </c>
      <c r="I9" s="12"/>
    </row>
    <row r="10" spans="1:9" s="5" customFormat="1" ht="24.75" customHeight="1">
      <c r="A10" s="13" t="s">
        <v>9</v>
      </c>
      <c r="B10" s="11" t="s">
        <v>10</v>
      </c>
      <c r="C10" s="27">
        <f>SUM(C11:C14)</f>
        <v>3129.938</v>
      </c>
      <c r="D10" s="24">
        <f>SUM(D11:D14)</f>
        <v>3.4045</v>
      </c>
      <c r="E10" s="27">
        <f>SUM(E11:E14)</f>
        <v>2375.294</v>
      </c>
      <c r="F10" s="24">
        <f>SUM(F11:F14)</f>
        <v>2.6854</v>
      </c>
      <c r="I10" s="12"/>
    </row>
    <row r="11" spans="1:9" s="5" customFormat="1" ht="24.75" customHeight="1">
      <c r="A11" s="14" t="s">
        <v>11</v>
      </c>
      <c r="B11" s="15" t="s">
        <v>12</v>
      </c>
      <c r="C11" s="30">
        <v>2787.893</v>
      </c>
      <c r="D11" s="31">
        <f>ROUND(C11/C48,4)</f>
        <v>3.0325</v>
      </c>
      <c r="E11" s="32">
        <v>2095.125</v>
      </c>
      <c r="F11" s="31">
        <f>ROUND(E11/E48,4)</f>
        <v>2.3687</v>
      </c>
      <c r="I11" s="12"/>
    </row>
    <row r="12" spans="1:9" s="5" customFormat="1" ht="36.75" customHeight="1">
      <c r="A12" s="14" t="s">
        <v>13</v>
      </c>
      <c r="B12" s="16" t="s">
        <v>14</v>
      </c>
      <c r="C12" s="30">
        <v>0</v>
      </c>
      <c r="D12" s="31">
        <f>ROUND(C12/C48,4)</f>
        <v>0</v>
      </c>
      <c r="E12" s="32">
        <v>0</v>
      </c>
      <c r="F12" s="31">
        <f>ROUND(E12/E48,4)</f>
        <v>0</v>
      </c>
      <c r="I12" s="12"/>
    </row>
    <row r="13" spans="1:9" s="5" customFormat="1" ht="24.75" customHeight="1">
      <c r="A13" s="14" t="s">
        <v>15</v>
      </c>
      <c r="B13" s="15" t="s">
        <v>16</v>
      </c>
      <c r="C13" s="30">
        <v>59.218</v>
      </c>
      <c r="D13" s="31">
        <f>ROUND(C13/C48,4)</f>
        <v>0.0644</v>
      </c>
      <c r="E13" s="32">
        <v>23.447</v>
      </c>
      <c r="F13" s="31">
        <f>ROUND(E13/E48,4)</f>
        <v>0.0265</v>
      </c>
      <c r="I13" s="12"/>
    </row>
    <row r="14" spans="1:9" s="18" customFormat="1" ht="36.75" customHeight="1">
      <c r="A14" s="14" t="s">
        <v>17</v>
      </c>
      <c r="B14" s="17" t="s">
        <v>18</v>
      </c>
      <c r="C14" s="30">
        <v>282.827</v>
      </c>
      <c r="D14" s="31">
        <f>ROUND(C14/C48,4)</f>
        <v>0.3076</v>
      </c>
      <c r="E14" s="32">
        <v>256.722</v>
      </c>
      <c r="F14" s="31">
        <f>ROUND(E14/E48,4)</f>
        <v>0.2902</v>
      </c>
      <c r="I14" s="12"/>
    </row>
    <row r="15" spans="1:9" s="5" customFormat="1" ht="24.75" customHeight="1">
      <c r="A15" s="13" t="s">
        <v>19</v>
      </c>
      <c r="B15" s="11" t="s">
        <v>20</v>
      </c>
      <c r="C15" s="33">
        <v>2926.039</v>
      </c>
      <c r="D15" s="34">
        <f>ROUND(C15/C48,4)</f>
        <v>3.1828</v>
      </c>
      <c r="E15" s="35">
        <v>4195.796</v>
      </c>
      <c r="F15" s="34">
        <f>ROUND(E15/E48,4)</f>
        <v>4.7436</v>
      </c>
      <c r="I15" s="12"/>
    </row>
    <row r="16" spans="1:9" s="5" customFormat="1" ht="24.75" customHeight="1">
      <c r="A16" s="13" t="s">
        <v>21</v>
      </c>
      <c r="B16" s="11" t="s">
        <v>22</v>
      </c>
      <c r="C16" s="33">
        <f>SUM(C17:C19)</f>
        <v>861.0880000000001</v>
      </c>
      <c r="D16" s="34">
        <f>SUM(D17:D19)</f>
        <v>0.9367000000000001</v>
      </c>
      <c r="E16" s="35">
        <f>SUM(E17:E19)</f>
        <v>1222.491</v>
      </c>
      <c r="F16" s="36">
        <f>SUM(F17:F19)</f>
        <v>1.3821</v>
      </c>
      <c r="I16" s="12"/>
    </row>
    <row r="17" spans="1:9" s="5" customFormat="1" ht="24.75" customHeight="1">
      <c r="A17" s="14" t="s">
        <v>23</v>
      </c>
      <c r="B17" s="15" t="s">
        <v>24</v>
      </c>
      <c r="C17" s="30">
        <v>643.729</v>
      </c>
      <c r="D17" s="31">
        <f>ROUND(C17/C48,4)</f>
        <v>0.7002</v>
      </c>
      <c r="E17" s="32">
        <v>923.075</v>
      </c>
      <c r="F17" s="31">
        <f>ROUND(E17/E48,4)</f>
        <v>1.0436</v>
      </c>
      <c r="I17" s="12"/>
    </row>
    <row r="18" spans="1:9" s="5" customFormat="1" ht="24.75" customHeight="1">
      <c r="A18" s="14" t="s">
        <v>25</v>
      </c>
      <c r="B18" s="15" t="s">
        <v>26</v>
      </c>
      <c r="C18" s="30">
        <v>181.363</v>
      </c>
      <c r="D18" s="31">
        <f>ROUND(C18/C48,4)</f>
        <v>0.1973</v>
      </c>
      <c r="E18" s="32">
        <v>231.483</v>
      </c>
      <c r="F18" s="31">
        <f>ROUND(E18/E48,4)</f>
        <v>0.2617</v>
      </c>
      <c r="I18" s="12"/>
    </row>
    <row r="19" spans="1:9" s="5" customFormat="1" ht="24.75" customHeight="1">
      <c r="A19" s="14" t="s">
        <v>27</v>
      </c>
      <c r="B19" s="15" t="s">
        <v>28</v>
      </c>
      <c r="C19" s="30">
        <v>35.996</v>
      </c>
      <c r="D19" s="31">
        <f>ROUND(C19/C48,4)</f>
        <v>0.0392</v>
      </c>
      <c r="E19" s="32">
        <v>67.933</v>
      </c>
      <c r="F19" s="31">
        <f>ROUND(E19/E48,4)</f>
        <v>0.0768</v>
      </c>
      <c r="I19" s="12"/>
    </row>
    <row r="20" spans="1:9" s="5" customFormat="1" ht="24.75" customHeight="1">
      <c r="A20" s="13" t="s">
        <v>29</v>
      </c>
      <c r="B20" s="11" t="s">
        <v>30</v>
      </c>
      <c r="C20" s="35">
        <f>SUM(C21:C25)</f>
        <v>1803.539</v>
      </c>
      <c r="D20" s="36">
        <f>SUM(D21:D25)</f>
        <v>1.9618</v>
      </c>
      <c r="E20" s="35">
        <f>SUM(E21:E25)</f>
        <v>1761.302</v>
      </c>
      <c r="F20" s="36">
        <f>SUM(F21:F25)</f>
        <v>1.9912</v>
      </c>
      <c r="I20" s="12"/>
    </row>
    <row r="21" spans="1:9" s="5" customFormat="1" ht="24.75" customHeight="1">
      <c r="A21" s="14" t="s">
        <v>31</v>
      </c>
      <c r="B21" s="15" t="s">
        <v>32</v>
      </c>
      <c r="C21" s="32">
        <v>1090.518</v>
      </c>
      <c r="D21" s="31">
        <f>ROUND(C21/C48,4)</f>
        <v>1.1862</v>
      </c>
      <c r="E21" s="32">
        <v>1228.696</v>
      </c>
      <c r="F21" s="31">
        <f>ROUND(E21/E48,4)</f>
        <v>1.3891</v>
      </c>
      <c r="I21" s="12"/>
    </row>
    <row r="22" spans="1:9" s="5" customFormat="1" ht="24.75" customHeight="1">
      <c r="A22" s="14" t="s">
        <v>33</v>
      </c>
      <c r="B22" s="15" t="s">
        <v>24</v>
      </c>
      <c r="C22" s="32">
        <v>239.914</v>
      </c>
      <c r="D22" s="31">
        <f>ROUND(C22/C48,4)</f>
        <v>0.261</v>
      </c>
      <c r="E22" s="32">
        <v>270.313</v>
      </c>
      <c r="F22" s="31">
        <f>ROUND(E22/E48,4)</f>
        <v>0.3056</v>
      </c>
      <c r="I22" s="12"/>
    </row>
    <row r="23" spans="1:9" s="5" customFormat="1" ht="24.75" customHeight="1">
      <c r="A23" s="14" t="s">
        <v>34</v>
      </c>
      <c r="B23" s="15" t="s">
        <v>26</v>
      </c>
      <c r="C23" s="32">
        <v>25.858</v>
      </c>
      <c r="D23" s="31">
        <f>ROUND(C23/C48,4)</f>
        <v>0.0281</v>
      </c>
      <c r="E23" s="32">
        <v>29.134</v>
      </c>
      <c r="F23" s="31">
        <f>ROUND(E23/E48,4)</f>
        <v>0.0329</v>
      </c>
      <c r="I23" s="12"/>
    </row>
    <row r="24" spans="1:9" s="5" customFormat="1" ht="40.5" customHeight="1">
      <c r="A24" s="14" t="s">
        <v>35</v>
      </c>
      <c r="B24" s="17" t="s">
        <v>36</v>
      </c>
      <c r="C24" s="32">
        <v>282.913</v>
      </c>
      <c r="D24" s="31">
        <f>ROUND(C24/C48,4)</f>
        <v>0.3077</v>
      </c>
      <c r="E24" s="32">
        <v>48.002</v>
      </c>
      <c r="F24" s="31">
        <f>ROUND(E24/E48,4)</f>
        <v>0.0543</v>
      </c>
      <c r="I24" s="12"/>
    </row>
    <row r="25" spans="1:9" s="5" customFormat="1" ht="24.75" customHeight="1">
      <c r="A25" s="14" t="s">
        <v>37</v>
      </c>
      <c r="B25" s="15" t="s">
        <v>38</v>
      </c>
      <c r="C25" s="32">
        <f>38.818+57.83+26.943+40.745</f>
        <v>164.33599999999998</v>
      </c>
      <c r="D25" s="31">
        <f>ROUND(C25/C48,4)</f>
        <v>0.1788</v>
      </c>
      <c r="E25" s="32">
        <f>43.736+65.157+30.356+45.908</f>
        <v>185.15699999999998</v>
      </c>
      <c r="F25" s="31">
        <f>ROUND(E25/E48,4)</f>
        <v>0.2093</v>
      </c>
      <c r="I25" s="12"/>
    </row>
    <row r="26" spans="1:9" s="5" customFormat="1" ht="24.75" customHeight="1">
      <c r="A26" s="13" t="s">
        <v>39</v>
      </c>
      <c r="B26" s="11" t="s">
        <v>40</v>
      </c>
      <c r="C26" s="35">
        <f>SUM(C27:C31)</f>
        <v>1183.9450000000002</v>
      </c>
      <c r="D26" s="36">
        <f>SUM(D27:D31)</f>
        <v>1.2879</v>
      </c>
      <c r="E26" s="35">
        <f>SUM(E27:E31)</f>
        <v>1297.079</v>
      </c>
      <c r="F26" s="36">
        <f>SUM(F27:F31)</f>
        <v>1.4665</v>
      </c>
      <c r="I26" s="12"/>
    </row>
    <row r="27" spans="1:9" s="5" customFormat="1" ht="24.75" customHeight="1">
      <c r="A27" s="14" t="s">
        <v>41</v>
      </c>
      <c r="B27" s="15" t="s">
        <v>32</v>
      </c>
      <c r="C27" s="32">
        <v>897.513</v>
      </c>
      <c r="D27" s="31">
        <f>ROUND(C27/C48,4)</f>
        <v>0.9763</v>
      </c>
      <c r="E27" s="32">
        <v>983.277</v>
      </c>
      <c r="F27" s="31">
        <f>ROUND(E27/E48,4)</f>
        <v>1.1117</v>
      </c>
      <c r="I27" s="12"/>
    </row>
    <row r="28" spans="1:9" s="5" customFormat="1" ht="24.75" customHeight="1">
      <c r="A28" s="14" t="s">
        <v>42</v>
      </c>
      <c r="B28" s="15" t="s">
        <v>24</v>
      </c>
      <c r="C28" s="32">
        <v>197.453</v>
      </c>
      <c r="D28" s="31">
        <f>ROUND(C28/C48,4)</f>
        <v>0.2148</v>
      </c>
      <c r="E28" s="32">
        <v>216.321</v>
      </c>
      <c r="F28" s="31">
        <f>ROUND(E28/E48,4)</f>
        <v>0.2446</v>
      </c>
      <c r="I28" s="12"/>
    </row>
    <row r="29" spans="1:9" s="5" customFormat="1" ht="24.75" customHeight="1">
      <c r="A29" s="14" t="s">
        <v>43</v>
      </c>
      <c r="B29" s="15" t="s">
        <v>26</v>
      </c>
      <c r="C29" s="32">
        <v>14.877</v>
      </c>
      <c r="D29" s="31">
        <f>ROUND(C29/C48,4)</f>
        <v>0.0162</v>
      </c>
      <c r="E29" s="32">
        <v>16.298</v>
      </c>
      <c r="F29" s="31">
        <f>ROUND(E29/E48,4)</f>
        <v>0.0184</v>
      </c>
      <c r="I29" s="12"/>
    </row>
    <row r="30" spans="1:9" s="5" customFormat="1" ht="36.75" customHeight="1">
      <c r="A30" s="14" t="s">
        <v>44</v>
      </c>
      <c r="B30" s="17" t="s">
        <v>36</v>
      </c>
      <c r="C30" s="32">
        <v>0</v>
      </c>
      <c r="D30" s="31">
        <f>ROUND(C30/C48,4)</f>
        <v>0</v>
      </c>
      <c r="E30" s="32">
        <v>0</v>
      </c>
      <c r="F30" s="31">
        <f>ROUND(E30/E48,4)</f>
        <v>0</v>
      </c>
      <c r="I30" s="12"/>
    </row>
    <row r="31" spans="1:9" s="5" customFormat="1" ht="24.75" customHeight="1">
      <c r="A31" s="14" t="s">
        <v>45</v>
      </c>
      <c r="B31" s="15" t="s">
        <v>38</v>
      </c>
      <c r="C31" s="32">
        <f>10.093+27.268+36.741</f>
        <v>74.102</v>
      </c>
      <c r="D31" s="31">
        <f>ROUND(C31/C48,4)</f>
        <v>0.0806</v>
      </c>
      <c r="E31" s="32">
        <f>11.057+29.874+40.252</f>
        <v>81.18299999999999</v>
      </c>
      <c r="F31" s="31">
        <f>ROUND(E31/E48,4)</f>
        <v>0.0918</v>
      </c>
      <c r="I31" s="12"/>
    </row>
    <row r="32" spans="1:9" s="5" customFormat="1" ht="24.75" customHeight="1">
      <c r="A32" s="13" t="s">
        <v>46</v>
      </c>
      <c r="B32" s="11" t="s">
        <v>47</v>
      </c>
      <c r="C32" s="35">
        <f>SUM(C33:C36)</f>
        <v>578.572</v>
      </c>
      <c r="D32" s="36">
        <f>SUM(D33:D36)</f>
        <v>0.6294</v>
      </c>
      <c r="E32" s="35">
        <f>SUM(E33:E36)</f>
        <v>633.8589999999999</v>
      </c>
      <c r="F32" s="36">
        <f>SUM(F33:F36)</f>
        <v>0.7165999999999999</v>
      </c>
      <c r="I32" s="12"/>
    </row>
    <row r="33" spans="1:9" s="5" customFormat="1" ht="24.75" customHeight="1">
      <c r="A33" s="14" t="s">
        <v>48</v>
      </c>
      <c r="B33" s="15" t="s">
        <v>32</v>
      </c>
      <c r="C33" s="32">
        <v>436.496</v>
      </c>
      <c r="D33" s="31">
        <f>ROUND(C33/C48,4)</f>
        <v>0.4748</v>
      </c>
      <c r="E33" s="32">
        <v>478.207</v>
      </c>
      <c r="F33" s="31">
        <f>ROUND(E33/E48,4)</f>
        <v>0.5406</v>
      </c>
      <c r="I33" s="12"/>
    </row>
    <row r="34" spans="1:9" s="5" customFormat="1" ht="24.75" customHeight="1">
      <c r="A34" s="14" t="s">
        <v>49</v>
      </c>
      <c r="B34" s="15" t="s">
        <v>24</v>
      </c>
      <c r="C34" s="32">
        <v>96.029</v>
      </c>
      <c r="D34" s="31">
        <f>ROUND(C34/C48,4)</f>
        <v>0.1045</v>
      </c>
      <c r="E34" s="32">
        <v>105.206</v>
      </c>
      <c r="F34" s="31">
        <f>ROUND(E34/E48,4)</f>
        <v>0.1189</v>
      </c>
      <c r="I34" s="12"/>
    </row>
    <row r="35" spans="1:9" s="5" customFormat="1" ht="24.75" customHeight="1">
      <c r="A35" s="14" t="s">
        <v>50</v>
      </c>
      <c r="B35" s="15" t="s">
        <v>26</v>
      </c>
      <c r="C35" s="32">
        <v>5.061</v>
      </c>
      <c r="D35" s="31">
        <f>ROUND(C35/C48,4)</f>
        <v>0.0055</v>
      </c>
      <c r="E35" s="32">
        <v>5.545</v>
      </c>
      <c r="F35" s="31">
        <f>ROUND(E35/E48,4)</f>
        <v>0.0063</v>
      </c>
      <c r="I35" s="12"/>
    </row>
    <row r="36" spans="1:9" s="5" customFormat="1" ht="24.75" customHeight="1">
      <c r="A36" s="14" t="s">
        <v>51</v>
      </c>
      <c r="B36" s="15" t="s">
        <v>38</v>
      </c>
      <c r="C36" s="32">
        <f>18.016+22.97</f>
        <v>40.986</v>
      </c>
      <c r="D36" s="31">
        <f>ROUND(C36/C48,4)</f>
        <v>0.0446</v>
      </c>
      <c r="E36" s="32">
        <f>19.737+25.164</f>
        <v>44.900999999999996</v>
      </c>
      <c r="F36" s="31">
        <f>ROUND(E36/E48,4)</f>
        <v>0.0508</v>
      </c>
      <c r="I36" s="12"/>
    </row>
    <row r="37" spans="1:9" s="5" customFormat="1" ht="24.75" customHeight="1">
      <c r="A37" s="13" t="s">
        <v>52</v>
      </c>
      <c r="B37" s="11" t="s">
        <v>53</v>
      </c>
      <c r="C37" s="35">
        <v>0</v>
      </c>
      <c r="D37" s="34">
        <v>0</v>
      </c>
      <c r="E37" s="35">
        <v>0</v>
      </c>
      <c r="F37" s="36">
        <v>0</v>
      </c>
      <c r="I37" s="12"/>
    </row>
    <row r="38" spans="1:9" s="5" customFormat="1" ht="24.75" customHeight="1">
      <c r="A38" s="13" t="s">
        <v>54</v>
      </c>
      <c r="B38" s="11" t="s">
        <v>55</v>
      </c>
      <c r="C38" s="35">
        <v>0</v>
      </c>
      <c r="D38" s="34">
        <v>0</v>
      </c>
      <c r="E38" s="35">
        <v>0</v>
      </c>
      <c r="F38" s="36">
        <v>0</v>
      </c>
      <c r="I38" s="12"/>
    </row>
    <row r="39" spans="1:9" s="5" customFormat="1" ht="24.75" customHeight="1">
      <c r="A39" s="13" t="s">
        <v>56</v>
      </c>
      <c r="B39" s="11" t="s">
        <v>57</v>
      </c>
      <c r="C39" s="35">
        <f>C9+C26+C32</f>
        <v>10483.121000000001</v>
      </c>
      <c r="D39" s="36">
        <f>D9+D26+D32</f>
        <v>11.4031</v>
      </c>
      <c r="E39" s="35">
        <f>E9+E26+E32</f>
        <v>11485.821</v>
      </c>
      <c r="F39" s="36">
        <f>F9+F26+F32</f>
        <v>12.985399999999998</v>
      </c>
      <c r="I39" s="12"/>
    </row>
    <row r="40" spans="1:9" s="5" customFormat="1" ht="24.75" customHeight="1">
      <c r="A40" s="13" t="s">
        <v>58</v>
      </c>
      <c r="B40" s="11" t="s">
        <v>59</v>
      </c>
      <c r="C40" s="35">
        <v>0</v>
      </c>
      <c r="D40" s="34">
        <v>0</v>
      </c>
      <c r="E40" s="35">
        <v>0</v>
      </c>
      <c r="F40" s="36">
        <v>0</v>
      </c>
      <c r="I40" s="12"/>
    </row>
    <row r="41" spans="1:9" s="5" customFormat="1" ht="24.75" customHeight="1">
      <c r="A41" s="14" t="s">
        <v>60</v>
      </c>
      <c r="B41" s="15" t="s">
        <v>61</v>
      </c>
      <c r="C41" s="32">
        <v>0</v>
      </c>
      <c r="D41" s="31">
        <v>0</v>
      </c>
      <c r="E41" s="32">
        <v>0</v>
      </c>
      <c r="F41" s="37">
        <v>0</v>
      </c>
      <c r="H41" s="19"/>
      <c r="I41" s="12"/>
    </row>
    <row r="42" spans="1:9" s="5" customFormat="1" ht="24.75" customHeight="1">
      <c r="A42" s="14" t="s">
        <v>62</v>
      </c>
      <c r="B42" s="15" t="s">
        <v>63</v>
      </c>
      <c r="C42" s="32">
        <v>0</v>
      </c>
      <c r="D42" s="31">
        <v>0</v>
      </c>
      <c r="E42" s="32">
        <v>0</v>
      </c>
      <c r="F42" s="37">
        <v>0</v>
      </c>
      <c r="I42" s="12"/>
    </row>
    <row r="43" spans="1:9" s="5" customFormat="1" ht="24.75" customHeight="1">
      <c r="A43" s="14" t="s">
        <v>64</v>
      </c>
      <c r="B43" s="15" t="s">
        <v>65</v>
      </c>
      <c r="C43" s="32">
        <v>0</v>
      </c>
      <c r="D43" s="31">
        <v>0</v>
      </c>
      <c r="E43" s="32">
        <v>0</v>
      </c>
      <c r="F43" s="37">
        <v>0</v>
      </c>
      <c r="I43" s="12"/>
    </row>
    <row r="44" spans="1:9" s="5" customFormat="1" ht="24.75" customHeight="1">
      <c r="A44" s="14" t="s">
        <v>66</v>
      </c>
      <c r="B44" s="17" t="s">
        <v>67</v>
      </c>
      <c r="C44" s="32">
        <v>0</v>
      </c>
      <c r="D44" s="31">
        <v>0</v>
      </c>
      <c r="E44" s="32">
        <v>0</v>
      </c>
      <c r="F44" s="37">
        <v>0</v>
      </c>
      <c r="I44" s="12"/>
    </row>
    <row r="45" spans="1:9" s="5" customFormat="1" ht="24.75" customHeight="1">
      <c r="A45" s="14" t="s">
        <v>68</v>
      </c>
      <c r="B45" s="15" t="s">
        <v>69</v>
      </c>
      <c r="C45" s="32">
        <v>0</v>
      </c>
      <c r="D45" s="31">
        <v>0</v>
      </c>
      <c r="E45" s="32">
        <v>0</v>
      </c>
      <c r="F45" s="37">
        <v>0</v>
      </c>
      <c r="I45" s="12"/>
    </row>
    <row r="46" spans="1:6" ht="36.75" customHeight="1">
      <c r="A46" s="13" t="s">
        <v>70</v>
      </c>
      <c r="B46" s="20" t="s">
        <v>72</v>
      </c>
      <c r="C46" s="48">
        <f>C39+C40</f>
        <v>10483.121000000001</v>
      </c>
      <c r="D46" s="49"/>
      <c r="E46" s="48">
        <f>E39+E40</f>
        <v>11485.821</v>
      </c>
      <c r="F46" s="49"/>
    </row>
    <row r="47" spans="1:6" ht="39.75" customHeight="1">
      <c r="A47" s="13" t="s">
        <v>71</v>
      </c>
      <c r="B47" s="20" t="s">
        <v>75</v>
      </c>
      <c r="C47" s="39">
        <f>ROUND(C46/C48:C48,2)</f>
        <v>11.4</v>
      </c>
      <c r="D47" s="40"/>
      <c r="E47" s="39">
        <f>ROUND(E46/E48:E48,2)</f>
        <v>12.99</v>
      </c>
      <c r="F47" s="40"/>
    </row>
    <row r="48" spans="1:9" ht="24.75" customHeight="1">
      <c r="A48" s="13" t="s">
        <v>73</v>
      </c>
      <c r="B48" s="20" t="s">
        <v>76</v>
      </c>
      <c r="C48" s="50">
        <v>919.34</v>
      </c>
      <c r="D48" s="50"/>
      <c r="E48" s="39">
        <v>884.52</v>
      </c>
      <c r="F48" s="40"/>
      <c r="I48" s="21"/>
    </row>
    <row r="49" spans="1:9" ht="45" customHeight="1">
      <c r="A49" s="13" t="s">
        <v>79</v>
      </c>
      <c r="B49" s="38" t="s">
        <v>80</v>
      </c>
      <c r="C49" s="39">
        <f>C47*120%</f>
        <v>13.68</v>
      </c>
      <c r="D49" s="40"/>
      <c r="E49" s="39">
        <v>15.58</v>
      </c>
      <c r="F49" s="40"/>
      <c r="I49" s="21"/>
    </row>
    <row r="50" spans="1:9" ht="27.75" customHeight="1">
      <c r="A50" s="22"/>
      <c r="B50" s="23"/>
      <c r="C50" s="28"/>
      <c r="D50" s="28"/>
      <c r="E50" s="29"/>
      <c r="F50" s="29"/>
      <c r="I50" s="21"/>
    </row>
    <row r="51" spans="1:6" ht="27.75" customHeight="1">
      <c r="A51" s="22"/>
      <c r="B51" s="25" t="s">
        <v>77</v>
      </c>
      <c r="C51" s="26"/>
      <c r="D51" s="26"/>
      <c r="E51" s="41" t="s">
        <v>78</v>
      </c>
      <c r="F51" s="41"/>
    </row>
    <row r="52" spans="1:6" ht="61.5" customHeight="1">
      <c r="A52" s="46"/>
      <c r="B52" s="46"/>
      <c r="C52" s="18"/>
      <c r="E52" s="41"/>
      <c r="F52" s="41"/>
    </row>
  </sheetData>
  <sheetProtection/>
  <mergeCells count="19">
    <mergeCell ref="E49:F49"/>
    <mergeCell ref="A52:B52"/>
    <mergeCell ref="E52:F52"/>
    <mergeCell ref="H7:I7"/>
    <mergeCell ref="C46:D46"/>
    <mergeCell ref="E46:F46"/>
    <mergeCell ref="C47:D47"/>
    <mergeCell ref="E47:F47"/>
    <mergeCell ref="C48:D48"/>
    <mergeCell ref="E48:F48"/>
    <mergeCell ref="E51:F51"/>
    <mergeCell ref="E2:F2"/>
    <mergeCell ref="A3:F3"/>
    <mergeCell ref="A4:F4"/>
    <mergeCell ref="A6:A7"/>
    <mergeCell ref="B6:B7"/>
    <mergeCell ref="C6:D6"/>
    <mergeCell ref="E6:F6"/>
    <mergeCell ref="C49:D49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1</cp:lastModifiedBy>
  <cp:lastPrinted>2018-09-05T10:43:42Z</cp:lastPrinted>
  <dcterms:created xsi:type="dcterms:W3CDTF">2017-11-20T14:55:06Z</dcterms:created>
  <dcterms:modified xsi:type="dcterms:W3CDTF">2018-09-05T10:44:10Z</dcterms:modified>
  <cp:category/>
  <cp:version/>
  <cp:contentType/>
  <cp:contentStatus/>
</cp:coreProperties>
</file>